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Anggaran" sheetId="1" r:id="rId1"/>
  </sheets>
  <calcPr calcId="124519"/>
</workbook>
</file>

<file path=xl/calcChain.xml><?xml version="1.0" encoding="utf-8"?>
<calcChain xmlns="http://schemas.openxmlformats.org/spreadsheetml/2006/main">
  <c r="L27" i="1"/>
  <c r="L24"/>
  <c r="M13"/>
  <c r="L13"/>
  <c r="J13"/>
  <c r="N49" l="1"/>
  <c r="J11" l="1"/>
  <c r="J14"/>
  <c r="J19"/>
  <c r="J22"/>
  <c r="J26"/>
  <c r="J28"/>
  <c r="J31"/>
  <c r="J34"/>
  <c r="J35"/>
  <c r="J39"/>
  <c r="J42"/>
  <c r="J43"/>
  <c r="J44"/>
  <c r="J45"/>
  <c r="J46"/>
  <c r="J47"/>
  <c r="J48"/>
  <c r="J49"/>
  <c r="J8"/>
  <c r="K51"/>
  <c r="H51"/>
  <c r="G11"/>
  <c r="G14"/>
  <c r="G19"/>
  <c r="G22"/>
  <c r="G26"/>
  <c r="G28"/>
  <c r="G31"/>
  <c r="G34"/>
  <c r="G35"/>
  <c r="G39"/>
  <c r="G42"/>
  <c r="G43"/>
  <c r="G44"/>
  <c r="G45"/>
  <c r="G46"/>
  <c r="G47"/>
  <c r="G48"/>
  <c r="G49"/>
  <c r="G8"/>
  <c r="L19"/>
  <c r="N19" s="1"/>
  <c r="L31"/>
  <c r="N31" s="1"/>
  <c r="L42"/>
  <c r="N42" s="1"/>
  <c r="L8"/>
  <c r="N8" s="1"/>
  <c r="L11"/>
  <c r="N11" s="1"/>
  <c r="M11"/>
  <c r="L14"/>
  <c r="N14" s="1"/>
  <c r="M14"/>
  <c r="M19"/>
  <c r="L22"/>
  <c r="N22" s="1"/>
  <c r="M22"/>
  <c r="L26"/>
  <c r="N26" s="1"/>
  <c r="M26"/>
  <c r="L28"/>
  <c r="N28" s="1"/>
  <c r="M28"/>
  <c r="M31"/>
  <c r="N34"/>
  <c r="M34"/>
  <c r="L35"/>
  <c r="N35" s="1"/>
  <c r="M35"/>
  <c r="L39"/>
  <c r="N39" s="1"/>
  <c r="M39"/>
  <c r="M42"/>
  <c r="L43"/>
  <c r="N43" s="1"/>
  <c r="M43"/>
  <c r="L44"/>
  <c r="N44" s="1"/>
  <c r="M44"/>
  <c r="L45"/>
  <c r="N45" s="1"/>
  <c r="M45"/>
  <c r="B51"/>
  <c r="P56"/>
  <c r="E51"/>
  <c r="F51"/>
  <c r="I51"/>
  <c r="D51"/>
  <c r="L46"/>
  <c r="N46" s="1"/>
  <c r="L47"/>
  <c r="N47" s="1"/>
  <c r="L48"/>
  <c r="N48" s="1"/>
  <c r="M46"/>
  <c r="M47"/>
  <c r="M48"/>
  <c r="M8"/>
  <c r="M51" l="1"/>
  <c r="J51"/>
  <c r="G51"/>
  <c r="L51"/>
  <c r="N51" s="1"/>
</calcChain>
</file>

<file path=xl/sharedStrings.xml><?xml version="1.0" encoding="utf-8"?>
<sst xmlns="http://schemas.openxmlformats.org/spreadsheetml/2006/main" count="123" uniqueCount="115">
  <si>
    <t>MONITORING DAN EVALUASI</t>
  </si>
  <si>
    <t>REALISASI KEGIATAN DAN ANGGARAN SKPD/UKPD</t>
  </si>
  <si>
    <t>JUMLAH ANGGARAN</t>
  </si>
  <si>
    <t>SPD</t>
  </si>
  <si>
    <t>S.D. BULAN LALU</t>
  </si>
  <si>
    <t>BULAN INI</t>
  </si>
  <si>
    <t>S.D. BULAN INI</t>
  </si>
  <si>
    <t>SPJ UP/GU/TU</t>
  </si>
  <si>
    <t>JUMLAH SPJ (LS+UP/GU/TU) S.D. BULAN INI</t>
  </si>
  <si>
    <t>SISA ANGGARAN</t>
  </si>
  <si>
    <t>PERMASALAHAN</t>
  </si>
  <si>
    <t>SOLUSI</t>
  </si>
  <si>
    <t>SP2D/SPJ LS BELANJA LANGSUNG</t>
  </si>
  <si>
    <t>% REALISASI ANGGARAN</t>
  </si>
  <si>
    <t>% PELAKSANAAN KEGIATAN</t>
  </si>
  <si>
    <t>NO.</t>
  </si>
  <si>
    <t>:</t>
  </si>
  <si>
    <t>SKPD/UKPD</t>
  </si>
  <si>
    <t>PERIODE S.D. BULAN SEPTEMBER 2017</t>
  </si>
  <si>
    <t>catatan:</t>
  </si>
  <si>
    <t>% Pelaksanaan Kegiatan adalah Jumlah Kegiatan yang telah terlaksana dibagi jumlah kegiatan seluruhnya.</t>
  </si>
  <si>
    <t>NAMA KEGIATAN</t>
  </si>
  <si>
    <t>Provinsi DKI Jakarta</t>
  </si>
  <si>
    <t>Jakarta,          Oktober  2017</t>
  </si>
  <si>
    <t>1.07.09.001      Pembangunan Lajur Uji Mekanis Pengujian Kendaraan Bermotor</t>
  </si>
  <si>
    <t>1.07.09.002      Penyediaan jasa perizinan KDO/KDO khusus</t>
  </si>
  <si>
    <t>1.07.09.003      Penyediaan Jasa Telepon, Air, Listrik dan Internet (TALI)</t>
  </si>
  <si>
    <t>1.07.09.004      Penyediaan jasa dan pengadaan perlengkapan keamanan kantor</t>
  </si>
  <si>
    <t>1.07.09.005      Penyediaan jasa dan pengadaan perlengkapan kebersihan kantor</t>
  </si>
  <si>
    <t>1.07.09.007      Penyediaan Alat Tulis Kantor</t>
  </si>
  <si>
    <t>1.07.09.008      Penyediaan Barang Cetakan dan Penggandaan</t>
  </si>
  <si>
    <t>1.07.09.009      Penyediaan Jasa Administrasi Keuangan</t>
  </si>
  <si>
    <t>1.07.09.010      Penyediaan Sewa Mesin Foto Copy</t>
  </si>
  <si>
    <t>1.07.09.011      Penyediaan Makanan dan Minuman</t>
  </si>
  <si>
    <t>1.07.09.012      Penyediaan BBM KDO/KDO Khusus</t>
  </si>
  <si>
    <t>1.07.09.013      Pengisian Alat Pemadam Api Ringan (APAR)</t>
  </si>
  <si>
    <t>1.07.09.014      Pemeliharaan peralatan dan perlengkapan kerja</t>
  </si>
  <si>
    <t>1.07.09.015      Pengadaan peralatan dan perlengkapan kerja</t>
  </si>
  <si>
    <t>1.07.09.017      Penyediaan Tenaga Teknis/Administrasi/Operasional Khusus Bidang Perhubungan</t>
  </si>
  <si>
    <t>1.07.11.001      Pengadaan Kendaraan Uji Keliling dan Penunjangnya</t>
  </si>
  <si>
    <t>1.07.11.002      pemeliharaan kendaraan dinas operasional kantor</t>
  </si>
  <si>
    <t>1.07.14.001      Pengadaan Peralatan Uji Kendaraan Bermotor serta penunjangnya</t>
  </si>
  <si>
    <t>1.07.14.002      Pembangunan,Peningkatan, dan pemeliharaan sistem Informasi/Teknologi
Informasi Pengujian Kendaraan Bermotor</t>
  </si>
  <si>
    <t>Terlaksana, dikarenakan belum operasionalnya PKB Kedaung Angke sehingga perhitungan anggaran TALI tidak terserap sesuai rencana</t>
  </si>
  <si>
    <t>Terlaksana, sedang dalam proses pembayaran s.d. Bulan September 2017</t>
  </si>
  <si>
    <t>Selesai</t>
  </si>
  <si>
    <t>Terlaksana, sedang dalam masa pelaksanaan kegiatan</t>
  </si>
  <si>
    <t>Kegiatan sudah dimatikan.</t>
  </si>
  <si>
    <t>Menggunakan sistem dari Bank DKI</t>
  </si>
  <si>
    <t>Pelaksanaan menunggu selesainya pembangunan lajur uji selesai</t>
  </si>
  <si>
    <t>Terlaksana, terbagi menjadi beberapa paket (ada yang melalui e-purchasing dan beberapa item melalui pengadaan langsung)</t>
  </si>
  <si>
    <t>Proses pengadaan langsung sedang berjalan</t>
  </si>
  <si>
    <t>Rencana pelaksanaan dilaksanakan diakhir triwulan 4, karena masih ada masa pemeliharaan gedung dan bangunan dari penyedia tahun lalu</t>
  </si>
  <si>
    <t>Terlaksana, namun karena belum beroperasionalnya PKB Kedaung Angke sehingga anggaran tidak terserap sesuai rencana</t>
  </si>
  <si>
    <t>Terlaksana, sedang dalam masa pelaksanaan kegiatan, namun karena terdapat selisih harga DPA dengan Kontrak Payung sehingga serapan tidak maksimal</t>
  </si>
  <si>
    <t>Pembayaran belum dilaksanakan secara keseluruhan</t>
  </si>
  <si>
    <t>Terlaksana, salah satu penyedia kontrak payung mengalami kesulitan pengiriman karena berasal dari luar daerah, kemudian terdapat selisih harga RAB dengan harga kontrak payung yang ada</t>
  </si>
  <si>
    <t>Beberapa komponen yang tidak disediakan oleh penyedia kontrak payung dilaksanakan melalui pengadaan langsung</t>
  </si>
  <si>
    <t>Terlaksana, sedang dalam proses pembayaran s.d. Bulan September 2017, namun karena belum beroperasionalnya PKB Kedaung Angke sehingga anggaran pendampingan oleh TNI/Polri tidak terserap sesuai rencana</t>
  </si>
  <si>
    <t>Dalam usulan APBD-P anggaran untuk TNI/Polri dikurangi 210.000.000,00 untuk dapat mengurangi beban SILPA</t>
  </si>
  <si>
    <t>KEPALA</t>
  </si>
  <si>
    <t>HENDRICO TAMPUBOLON</t>
  </si>
  <si>
    <t>NIP 196909091998031006</t>
  </si>
  <si>
    <t xml:space="preserve"> Sedang dalam proses lelang Tahap evaluasi</t>
  </si>
  <si>
    <t xml:space="preserve">Sedang dalam pelaksanaan pekerjaan </t>
  </si>
  <si>
    <t>Terlaksana, masih dalam masa pelaksanaan kegiatan</t>
  </si>
  <si>
    <t>KO.REK</t>
  </si>
  <si>
    <t>5.2.2.21.04</t>
  </si>
  <si>
    <t>5.2.3.26.01</t>
  </si>
  <si>
    <t>JASA KONSULTASI</t>
  </si>
  <si>
    <t>KONSTRUKSI</t>
  </si>
  <si>
    <t>5.2.2.05.04</t>
  </si>
  <si>
    <t>5.2.2.05.07</t>
  </si>
  <si>
    <t>KIR</t>
  </si>
  <si>
    <t>STNK</t>
  </si>
  <si>
    <t>Telpon</t>
  </si>
  <si>
    <t>Listrik</t>
  </si>
  <si>
    <t>Air</t>
  </si>
  <si>
    <t>Internet</t>
  </si>
  <si>
    <t>5.2.2.03.01</t>
  </si>
  <si>
    <t>5.2.2.03.03</t>
  </si>
  <si>
    <t>5.2.2.03.02.</t>
  </si>
  <si>
    <t>5.2.2.03.06</t>
  </si>
  <si>
    <t>jasa petugas keamanan</t>
  </si>
  <si>
    <t>pakaian kerja lapangan</t>
  </si>
  <si>
    <t>5,2,2,03,79</t>
  </si>
  <si>
    <t>5,2,2,13,01</t>
  </si>
  <si>
    <t>barang pakai habis kebersihan</t>
  </si>
  <si>
    <t>jasa petugas kebersihan</t>
  </si>
  <si>
    <t>5.2.2.01.22</t>
  </si>
  <si>
    <t>5.2.2.03.79</t>
  </si>
  <si>
    <t>5.2.2.13.01</t>
  </si>
  <si>
    <t>ATK</t>
  </si>
  <si>
    <t>5.2,2.01.01</t>
  </si>
  <si>
    <t>CETAKAN UMUM</t>
  </si>
  <si>
    <t>CETAKAN KHUSUS</t>
  </si>
  <si>
    <t>5,2,2,06,01,002</t>
  </si>
  <si>
    <t>5,2,2,,06,01,001</t>
  </si>
  <si>
    <t>METERAI</t>
  </si>
  <si>
    <t>INSTRUMEN KEU</t>
  </si>
  <si>
    <t>5,2,2,01,04,</t>
  </si>
  <si>
    <t>5,2,2,03,09</t>
  </si>
  <si>
    <t>5,2,2,10,06</t>
  </si>
  <si>
    <t>makan minum harian pegawai</t>
  </si>
  <si>
    <t>makan minum rapat</t>
  </si>
  <si>
    <t>makan minum petugas</t>
  </si>
  <si>
    <t>5,2,2,11,01</t>
  </si>
  <si>
    <t>5,2,2,11,02</t>
  </si>
  <si>
    <t>5,2,2,11,04</t>
  </si>
  <si>
    <t>BBM KDO</t>
  </si>
  <si>
    <t>BBM Sepeda motor</t>
  </si>
  <si>
    <t>5,2,2,02,22</t>
  </si>
  <si>
    <t>5,2,2,02,24</t>
  </si>
  <si>
    <t>5,2,2,01,07</t>
  </si>
  <si>
    <t>5,2,2,01,03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</si>
</sst>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0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center"/>
    </xf>
    <xf numFmtId="164" fontId="4" fillId="0" borderId="0" xfId="1" applyNumberFormat="1" applyFont="1"/>
    <xf numFmtId="164" fontId="4" fillId="0" borderId="3" xfId="1" applyNumberFormat="1" applyFont="1" applyBorder="1"/>
    <xf numFmtId="0" fontId="4" fillId="0" borderId="0" xfId="3" applyFont="1" applyAlignment="1">
      <alignment horizontal="center" vertical="center"/>
    </xf>
    <xf numFmtId="164" fontId="4" fillId="3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horizontal="left" vertical="center"/>
    </xf>
    <xf numFmtId="164" fontId="4" fillId="0" borderId="0" xfId="0" applyNumberFormat="1" applyFont="1"/>
    <xf numFmtId="43" fontId="4" fillId="0" borderId="0" xfId="0" applyNumberFormat="1" applyFont="1"/>
    <xf numFmtId="0" fontId="5" fillId="0" borderId="0" xfId="0" applyFont="1" applyAlignment="1">
      <alignment horizontal="left" vertical="center"/>
    </xf>
    <xf numFmtId="41" fontId="4" fillId="3" borderId="1" xfId="1" applyNumberFormat="1" applyFont="1" applyFill="1" applyBorder="1" applyAlignment="1">
      <alignment horizontal="left" vertical="center"/>
    </xf>
    <xf numFmtId="41" fontId="4" fillId="4" borderId="1" xfId="1" applyNumberFormat="1" applyFont="1" applyFill="1" applyBorder="1" applyAlignment="1">
      <alignment vertical="center"/>
    </xf>
    <xf numFmtId="41" fontId="4" fillId="5" borderId="1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41" fontId="4" fillId="3" borderId="1" xfId="1" applyNumberFormat="1" applyFont="1" applyFill="1" applyBorder="1" applyAlignment="1">
      <alignment vertical="center"/>
    </xf>
    <xf numFmtId="41" fontId="4" fillId="0" borderId="1" xfId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">
    <cellStyle name="Comma [0]" xfId="1" builtinId="6"/>
    <cellStyle name="Comma [0] 1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5"/>
  <sheetViews>
    <sheetView showGridLines="0" tabSelected="1" zoomScale="70" zoomScaleNormal="70" zoomScaleSheetLayoutView="100" workbookViewId="0">
      <selection activeCell="A45" sqref="A45:XFD54"/>
    </sheetView>
  </sheetViews>
  <sheetFormatPr defaultRowHeight="14.25"/>
  <cols>
    <col min="1" max="1" width="5.85546875" style="1" customWidth="1"/>
    <col min="2" max="2" width="15.7109375" style="1" customWidth="1"/>
    <col min="3" max="3" width="17.140625" style="1" customWidth="1"/>
    <col min="4" max="4" width="22.85546875" style="1" bestFit="1" customWidth="1"/>
    <col min="5" max="5" width="19.85546875" style="1" customWidth="1"/>
    <col min="6" max="8" width="20.140625" style="1" bestFit="1" customWidth="1"/>
    <col min="9" max="9" width="16.42578125" style="1" bestFit="1" customWidth="1"/>
    <col min="10" max="10" width="16.85546875" style="1" bestFit="1" customWidth="1"/>
    <col min="11" max="11" width="20.7109375" style="1" bestFit="1" customWidth="1"/>
    <col min="12" max="12" width="34" style="1" bestFit="1" customWidth="1"/>
    <col min="13" max="13" width="21" style="1" bestFit="1" customWidth="1"/>
    <col min="14" max="14" width="13.140625" style="1" bestFit="1" customWidth="1"/>
    <col min="15" max="15" width="21.42578125" style="1" customWidth="1"/>
    <col min="16" max="16" width="21.28515625" style="1" customWidth="1"/>
    <col min="17" max="17" width="19.7109375" style="1" customWidth="1"/>
    <col min="18" max="16384" width="9.140625" style="1"/>
  </cols>
  <sheetData>
    <row r="1" spans="1:17" s="2" customFormat="1" ht="18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18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2" customFormat="1" ht="18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2" customFormat="1" ht="15"/>
    <row r="5" spans="1:17" s="2" customFormat="1" ht="18.75" customHeight="1">
      <c r="A5" s="37" t="s">
        <v>17</v>
      </c>
      <c r="B5" s="37"/>
      <c r="C5" s="25"/>
      <c r="D5" s="6" t="s">
        <v>16</v>
      </c>
      <c r="E5" s="20"/>
      <c r="F5" s="20"/>
    </row>
    <row r="6" spans="1:17" s="4" customFormat="1" ht="32.25" customHeight="1">
      <c r="A6" s="32" t="s">
        <v>15</v>
      </c>
      <c r="B6" s="32" t="s">
        <v>21</v>
      </c>
      <c r="C6" s="33" t="s">
        <v>66</v>
      </c>
      <c r="D6" s="32" t="s">
        <v>2</v>
      </c>
      <c r="E6" s="33" t="s">
        <v>3</v>
      </c>
      <c r="F6" s="32" t="s">
        <v>12</v>
      </c>
      <c r="G6" s="32"/>
      <c r="H6" s="32"/>
      <c r="I6" s="32" t="s">
        <v>7</v>
      </c>
      <c r="J6" s="32"/>
      <c r="K6" s="32"/>
      <c r="L6" s="32" t="s">
        <v>8</v>
      </c>
      <c r="M6" s="32" t="s">
        <v>9</v>
      </c>
      <c r="N6" s="32" t="s">
        <v>13</v>
      </c>
      <c r="O6" s="32" t="s">
        <v>14</v>
      </c>
      <c r="P6" s="32" t="s">
        <v>10</v>
      </c>
      <c r="Q6" s="32" t="s">
        <v>11</v>
      </c>
    </row>
    <row r="7" spans="1:17" s="4" customFormat="1" ht="25.5">
      <c r="A7" s="32"/>
      <c r="B7" s="32"/>
      <c r="C7" s="34"/>
      <c r="D7" s="32"/>
      <c r="E7" s="36"/>
      <c r="F7" s="11" t="s">
        <v>4</v>
      </c>
      <c r="G7" s="11" t="s">
        <v>5</v>
      </c>
      <c r="H7" s="11" t="s">
        <v>6</v>
      </c>
      <c r="I7" s="11" t="s">
        <v>4</v>
      </c>
      <c r="J7" s="11" t="s">
        <v>5</v>
      </c>
      <c r="K7" s="11" t="s">
        <v>6</v>
      </c>
      <c r="L7" s="32"/>
      <c r="M7" s="32"/>
      <c r="N7" s="32"/>
      <c r="O7" s="32"/>
      <c r="P7" s="32"/>
      <c r="Q7" s="32"/>
    </row>
    <row r="8" spans="1:17" s="3" customFormat="1" ht="99.75">
      <c r="A8" s="5">
        <v>1</v>
      </c>
      <c r="B8" s="12" t="s">
        <v>24</v>
      </c>
      <c r="C8" s="12"/>
      <c r="D8" s="17">
        <v>4302610194</v>
      </c>
      <c r="E8" s="17">
        <v>4302610194</v>
      </c>
      <c r="F8" s="21">
        <v>0</v>
      </c>
      <c r="G8" s="21">
        <f>F8-H8</f>
        <v>0</v>
      </c>
      <c r="H8" s="21">
        <v>0</v>
      </c>
      <c r="I8" s="21">
        <v>0</v>
      </c>
      <c r="J8" s="21">
        <f>I8-K8</f>
        <v>0</v>
      </c>
      <c r="K8" s="22">
        <v>0</v>
      </c>
      <c r="L8" s="13">
        <f>H8+K8</f>
        <v>0</v>
      </c>
      <c r="M8" s="13">
        <f>D8-E8</f>
        <v>0</v>
      </c>
      <c r="N8" s="13">
        <f>L8/D8</f>
        <v>0</v>
      </c>
      <c r="O8" s="13">
        <v>0</v>
      </c>
      <c r="P8" s="12" t="s">
        <v>63</v>
      </c>
      <c r="Q8" s="10"/>
    </row>
    <row r="9" spans="1:17" s="3" customFormat="1" ht="28.5">
      <c r="A9" s="5"/>
      <c r="B9" s="12" t="s">
        <v>69</v>
      </c>
      <c r="C9" s="12" t="s">
        <v>67</v>
      </c>
      <c r="D9" s="26">
        <v>108284000</v>
      </c>
      <c r="E9" s="17"/>
      <c r="F9" s="21"/>
      <c r="G9" s="21"/>
      <c r="H9" s="21"/>
      <c r="I9" s="21"/>
      <c r="J9" s="21"/>
      <c r="K9" s="22"/>
      <c r="L9" s="13"/>
      <c r="M9" s="13"/>
      <c r="N9" s="13"/>
      <c r="O9" s="13"/>
      <c r="P9" s="12"/>
      <c r="Q9" s="10"/>
    </row>
    <row r="10" spans="1:17" s="3" customFormat="1">
      <c r="A10" s="5"/>
      <c r="B10" s="12" t="s">
        <v>70</v>
      </c>
      <c r="C10" s="12" t="s">
        <v>68</v>
      </c>
      <c r="D10" s="26">
        <v>4194326194</v>
      </c>
      <c r="E10" s="17"/>
      <c r="F10" s="21"/>
      <c r="G10" s="21"/>
      <c r="H10" s="21"/>
      <c r="I10" s="21"/>
      <c r="J10" s="21"/>
      <c r="K10" s="22"/>
      <c r="L10" s="13"/>
      <c r="M10" s="13"/>
      <c r="N10" s="13"/>
      <c r="O10" s="13"/>
      <c r="P10" s="12"/>
      <c r="Q10" s="10"/>
    </row>
    <row r="11" spans="1:17" s="3" customFormat="1" ht="71.25">
      <c r="A11" s="5">
        <v>2</v>
      </c>
      <c r="B11" s="12" t="s">
        <v>25</v>
      </c>
      <c r="C11" s="12"/>
      <c r="D11" s="17">
        <v>3308000</v>
      </c>
      <c r="E11" s="17">
        <v>3308000</v>
      </c>
      <c r="F11" s="21">
        <v>0</v>
      </c>
      <c r="G11" s="21">
        <f t="shared" ref="G11:G49" si="0">F11-H11</f>
        <v>0</v>
      </c>
      <c r="H11" s="21">
        <v>0</v>
      </c>
      <c r="I11" s="21">
        <v>2387200</v>
      </c>
      <c r="J11" s="21">
        <f t="shared" ref="J11:J49" si="1">I11-K11</f>
        <v>-281500</v>
      </c>
      <c r="K11" s="21">
        <v>2668700</v>
      </c>
      <c r="L11" s="13">
        <f t="shared" ref="L11:L45" si="2">H11+K11</f>
        <v>2668700</v>
      </c>
      <c r="M11" s="13">
        <f>D11-E11</f>
        <v>0</v>
      </c>
      <c r="N11" s="13">
        <f>L11/D11</f>
        <v>0.80674123337363968</v>
      </c>
      <c r="O11" s="13">
        <v>72</v>
      </c>
      <c r="P11" s="12" t="s">
        <v>64</v>
      </c>
      <c r="Q11" s="10"/>
    </row>
    <row r="12" spans="1:17" s="3" customFormat="1">
      <c r="A12" s="5"/>
      <c r="B12" s="12" t="s">
        <v>73</v>
      </c>
      <c r="C12" s="17" t="s">
        <v>71</v>
      </c>
      <c r="D12" s="17"/>
      <c r="E12" s="17"/>
      <c r="F12" s="21"/>
      <c r="G12" s="21"/>
      <c r="H12" s="21"/>
      <c r="I12" s="21"/>
      <c r="J12" s="21"/>
      <c r="K12" s="21"/>
      <c r="L12" s="13"/>
      <c r="M12" s="13"/>
      <c r="N12" s="13"/>
      <c r="O12" s="13"/>
      <c r="P12" s="12"/>
      <c r="Q12" s="10"/>
    </row>
    <row r="13" spans="1:17" s="3" customFormat="1">
      <c r="A13" s="5"/>
      <c r="B13" s="12" t="s">
        <v>74</v>
      </c>
      <c r="C13" s="17" t="s">
        <v>72</v>
      </c>
      <c r="D13" s="17"/>
      <c r="E13" s="17">
        <v>3308000</v>
      </c>
      <c r="F13" s="21"/>
      <c r="G13" s="21"/>
      <c r="H13" s="21"/>
      <c r="I13" s="21">
        <v>2387200</v>
      </c>
      <c r="J13" s="21">
        <f t="shared" ref="J13" si="3">I13-K13</f>
        <v>-281500</v>
      </c>
      <c r="K13" s="21">
        <v>2668700</v>
      </c>
      <c r="L13" s="13">
        <f t="shared" ref="L13" si="4">H13+K13</f>
        <v>2668700</v>
      </c>
      <c r="M13" s="13">
        <f>E13-K13</f>
        <v>639300</v>
      </c>
      <c r="N13" s="13"/>
      <c r="O13" s="13"/>
      <c r="P13" s="12"/>
      <c r="Q13" s="10"/>
    </row>
    <row r="14" spans="1:17" s="3" customFormat="1" ht="147.75" customHeight="1">
      <c r="A14" s="5">
        <v>3</v>
      </c>
      <c r="B14" s="12" t="s">
        <v>26</v>
      </c>
      <c r="C14" s="12"/>
      <c r="D14" s="17">
        <v>1469482080</v>
      </c>
      <c r="E14" s="17">
        <v>1469482080</v>
      </c>
      <c r="F14" s="21">
        <v>155922259</v>
      </c>
      <c r="G14" s="21">
        <f t="shared" si="0"/>
        <v>-26243856</v>
      </c>
      <c r="H14" s="21">
        <v>182166115</v>
      </c>
      <c r="I14" s="21">
        <v>0</v>
      </c>
      <c r="J14" s="21">
        <f t="shared" si="1"/>
        <v>0</v>
      </c>
      <c r="K14" s="22">
        <v>0</v>
      </c>
      <c r="L14" s="13">
        <f t="shared" si="2"/>
        <v>182166115</v>
      </c>
      <c r="M14" s="13">
        <f>D14-E14</f>
        <v>0</v>
      </c>
      <c r="N14" s="13">
        <f>L14/D14</f>
        <v>0.12396620379338004</v>
      </c>
      <c r="O14" s="13">
        <v>12</v>
      </c>
      <c r="P14" s="12" t="s">
        <v>43</v>
      </c>
      <c r="Q14" s="10"/>
    </row>
    <row r="15" spans="1:17" s="3" customFormat="1" ht="27" customHeight="1">
      <c r="A15" s="5"/>
      <c r="B15" s="12" t="s">
        <v>75</v>
      </c>
      <c r="C15" s="12" t="s">
        <v>79</v>
      </c>
      <c r="D15" s="26">
        <v>44740080</v>
      </c>
      <c r="E15" s="17"/>
      <c r="F15" s="21"/>
      <c r="G15" s="21"/>
      <c r="H15" s="27">
        <v>9498575</v>
      </c>
      <c r="I15" s="21"/>
      <c r="J15" s="21"/>
      <c r="K15" s="22"/>
      <c r="L15" s="28">
        <v>9498575</v>
      </c>
      <c r="M15" s="13"/>
      <c r="N15" s="13"/>
      <c r="O15" s="13"/>
      <c r="P15" s="12"/>
      <c r="Q15" s="10"/>
    </row>
    <row r="16" spans="1:17" s="3" customFormat="1" ht="27" customHeight="1">
      <c r="A16" s="5"/>
      <c r="B16" s="12" t="s">
        <v>76</v>
      </c>
      <c r="C16" s="12" t="s">
        <v>80</v>
      </c>
      <c r="D16" s="26">
        <v>1255188000</v>
      </c>
      <c r="E16" s="17"/>
      <c r="F16" s="21"/>
      <c r="G16" s="21"/>
      <c r="H16" s="27">
        <v>136133790</v>
      </c>
      <c r="I16" s="21"/>
      <c r="J16" s="21"/>
      <c r="K16" s="22"/>
      <c r="L16" s="28">
        <v>136133790</v>
      </c>
      <c r="M16" s="13"/>
      <c r="N16" s="13"/>
      <c r="O16" s="13"/>
      <c r="P16" s="12"/>
      <c r="Q16" s="10"/>
    </row>
    <row r="17" spans="1:17" s="3" customFormat="1" ht="27" customHeight="1">
      <c r="A17" s="5"/>
      <c r="B17" s="12" t="s">
        <v>77</v>
      </c>
      <c r="C17" s="12" t="s">
        <v>81</v>
      </c>
      <c r="D17" s="26">
        <v>97020000</v>
      </c>
      <c r="E17" s="17"/>
      <c r="F17" s="21"/>
      <c r="G17" s="21"/>
      <c r="H17" s="21"/>
      <c r="I17" s="21"/>
      <c r="J17" s="21"/>
      <c r="K17" s="22"/>
      <c r="L17" s="29"/>
      <c r="M17" s="13"/>
      <c r="N17" s="13"/>
      <c r="O17" s="13"/>
      <c r="P17" s="12"/>
      <c r="Q17" s="10"/>
    </row>
    <row r="18" spans="1:17" s="3" customFormat="1" ht="28.5" customHeight="1">
      <c r="A18" s="5"/>
      <c r="B18" s="12" t="s">
        <v>78</v>
      </c>
      <c r="C18" s="12" t="s">
        <v>82</v>
      </c>
      <c r="D18" s="26">
        <v>72534000</v>
      </c>
      <c r="E18" s="17"/>
      <c r="F18" s="21"/>
      <c r="G18" s="21"/>
      <c r="H18" s="27">
        <v>36533750</v>
      </c>
      <c r="I18" s="21"/>
      <c r="J18" s="21"/>
      <c r="K18" s="22"/>
      <c r="L18" s="28">
        <v>36533750</v>
      </c>
      <c r="M18" s="13"/>
      <c r="N18" s="13"/>
      <c r="O18" s="13"/>
      <c r="P18" s="12"/>
      <c r="Q18" s="10"/>
    </row>
    <row r="19" spans="1:17" s="3" customFormat="1" ht="199.5" customHeight="1">
      <c r="A19" s="5">
        <v>4</v>
      </c>
      <c r="B19" s="19" t="s">
        <v>27</v>
      </c>
      <c r="C19" s="19"/>
      <c r="D19" s="17">
        <v>870618922</v>
      </c>
      <c r="E19" s="17">
        <v>870618922</v>
      </c>
      <c r="F19" s="21">
        <v>308782048</v>
      </c>
      <c r="G19" s="21">
        <f t="shared" si="0"/>
        <v>-40803917</v>
      </c>
      <c r="H19" s="21">
        <v>349585965</v>
      </c>
      <c r="I19" s="21">
        <v>0</v>
      </c>
      <c r="J19" s="21">
        <f t="shared" si="1"/>
        <v>0</v>
      </c>
      <c r="K19" s="22">
        <v>0</v>
      </c>
      <c r="L19" s="13">
        <f t="shared" si="2"/>
        <v>349585965</v>
      </c>
      <c r="M19" s="13">
        <f>D19-E19</f>
        <v>0</v>
      </c>
      <c r="N19" s="13">
        <f>L19/D19</f>
        <v>0.40153729279961597</v>
      </c>
      <c r="O19" s="13">
        <v>53</v>
      </c>
      <c r="P19" s="12" t="s">
        <v>58</v>
      </c>
      <c r="Q19" s="10" t="s">
        <v>59</v>
      </c>
    </row>
    <row r="20" spans="1:17" s="3" customFormat="1" ht="27.75" customHeight="1">
      <c r="A20" s="5"/>
      <c r="B20" s="19" t="s">
        <v>83</v>
      </c>
      <c r="C20" s="19" t="s">
        <v>85</v>
      </c>
      <c r="D20" s="26">
        <v>867291422</v>
      </c>
      <c r="E20" s="17"/>
      <c r="F20" s="21"/>
      <c r="G20" s="21"/>
      <c r="H20" s="27">
        <v>350892699</v>
      </c>
      <c r="I20" s="21"/>
      <c r="J20" s="21"/>
      <c r="K20" s="22"/>
      <c r="L20" s="30">
        <v>350892699</v>
      </c>
      <c r="M20" s="13"/>
      <c r="N20" s="13"/>
      <c r="O20" s="13"/>
      <c r="P20" s="12"/>
      <c r="Q20" s="10"/>
    </row>
    <row r="21" spans="1:17" s="3" customFormat="1" ht="31.5" customHeight="1">
      <c r="A21" s="5"/>
      <c r="B21" s="19" t="s">
        <v>84</v>
      </c>
      <c r="C21" s="19" t="s">
        <v>86</v>
      </c>
      <c r="D21" s="26">
        <v>3327500</v>
      </c>
      <c r="E21" s="17"/>
      <c r="F21" s="21"/>
      <c r="G21" s="21"/>
      <c r="H21" s="21"/>
      <c r="I21" s="21"/>
      <c r="J21" s="21"/>
      <c r="K21" s="22"/>
      <c r="L21" s="13"/>
      <c r="M21" s="13"/>
      <c r="N21" s="13"/>
      <c r="O21" s="13"/>
      <c r="P21" s="12"/>
      <c r="Q21" s="10"/>
    </row>
    <row r="22" spans="1:17" s="3" customFormat="1" ht="99.75">
      <c r="A22" s="5">
        <v>5</v>
      </c>
      <c r="B22" s="12" t="s">
        <v>28</v>
      </c>
      <c r="C22" s="12"/>
      <c r="D22" s="17">
        <v>438725043</v>
      </c>
      <c r="E22" s="17">
        <v>438725043</v>
      </c>
      <c r="F22" s="21">
        <v>243916741</v>
      </c>
      <c r="G22" s="21">
        <f t="shared" si="0"/>
        <v>-29507788</v>
      </c>
      <c r="H22" s="21">
        <v>273424529</v>
      </c>
      <c r="I22" s="21">
        <v>0</v>
      </c>
      <c r="J22" s="21">
        <f t="shared" si="1"/>
        <v>0</v>
      </c>
      <c r="K22" s="22">
        <v>0</v>
      </c>
      <c r="L22" s="13">
        <f t="shared" si="2"/>
        <v>273424529</v>
      </c>
      <c r="M22" s="13">
        <f>D22-E22</f>
        <v>0</v>
      </c>
      <c r="N22" s="13">
        <f>L22/D22</f>
        <v>0.62322526001781031</v>
      </c>
      <c r="O22" s="13">
        <v>62</v>
      </c>
      <c r="P22" s="12" t="s">
        <v>44</v>
      </c>
      <c r="Q22" s="10"/>
    </row>
    <row r="23" spans="1:17" s="3" customFormat="1" ht="42.75">
      <c r="A23" s="5"/>
      <c r="B23" s="12" t="s">
        <v>87</v>
      </c>
      <c r="C23" s="12" t="s">
        <v>89</v>
      </c>
      <c r="D23" s="26">
        <v>20673675</v>
      </c>
      <c r="E23" s="17"/>
      <c r="F23" s="21"/>
      <c r="G23" s="21"/>
      <c r="H23" s="21"/>
      <c r="I23" s="21"/>
      <c r="J23" s="21"/>
      <c r="K23" s="22"/>
      <c r="L23" s="13"/>
      <c r="M23" s="13"/>
      <c r="N23" s="13"/>
      <c r="O23" s="13"/>
      <c r="P23" s="12"/>
      <c r="Q23" s="10"/>
    </row>
    <row r="24" spans="1:17" s="3" customFormat="1" ht="28.5">
      <c r="A24" s="5"/>
      <c r="B24" s="12" t="s">
        <v>88</v>
      </c>
      <c r="C24" s="12" t="s">
        <v>90</v>
      </c>
      <c r="D24" s="26">
        <v>415056618</v>
      </c>
      <c r="E24" s="17"/>
      <c r="F24" s="21"/>
      <c r="G24" s="21"/>
      <c r="H24" s="27">
        <v>273424529</v>
      </c>
      <c r="I24" s="21"/>
      <c r="J24" s="21"/>
      <c r="K24" s="22"/>
      <c r="L24" s="31">
        <f t="shared" si="2"/>
        <v>273424529</v>
      </c>
      <c r="M24" s="13"/>
      <c r="N24" s="13"/>
      <c r="O24" s="13"/>
      <c r="P24" s="12"/>
      <c r="Q24" s="10"/>
    </row>
    <row r="25" spans="1:17" s="3" customFormat="1" ht="28.5">
      <c r="A25" s="5"/>
      <c r="B25" s="12" t="s">
        <v>84</v>
      </c>
      <c r="C25" s="12" t="s">
        <v>91</v>
      </c>
      <c r="D25" s="26">
        <v>2994750</v>
      </c>
      <c r="E25" s="17"/>
      <c r="F25" s="21"/>
      <c r="G25" s="21"/>
      <c r="H25" s="21"/>
      <c r="I25" s="21"/>
      <c r="J25" s="21"/>
      <c r="K25" s="22"/>
      <c r="L25" s="13"/>
      <c r="M25" s="13"/>
      <c r="N25" s="13"/>
      <c r="O25" s="13"/>
      <c r="P25" s="12"/>
      <c r="Q25" s="10"/>
    </row>
    <row r="26" spans="1:17" s="3" customFormat="1" ht="156.75">
      <c r="A26" s="5">
        <v>6</v>
      </c>
      <c r="B26" s="12" t="s">
        <v>29</v>
      </c>
      <c r="C26" s="12"/>
      <c r="D26" s="17">
        <v>33693242</v>
      </c>
      <c r="E26" s="17">
        <v>33693242</v>
      </c>
      <c r="F26" s="21">
        <v>8533800</v>
      </c>
      <c r="G26" s="21">
        <f t="shared" si="0"/>
        <v>0</v>
      </c>
      <c r="H26" s="21">
        <v>8533800</v>
      </c>
      <c r="I26" s="21">
        <v>0</v>
      </c>
      <c r="J26" s="21">
        <f t="shared" si="1"/>
        <v>0</v>
      </c>
      <c r="K26" s="22">
        <v>0</v>
      </c>
      <c r="L26" s="31">
        <f t="shared" si="2"/>
        <v>8533800</v>
      </c>
      <c r="M26" s="13">
        <f>D26-E26</f>
        <v>0</v>
      </c>
      <c r="N26" s="13">
        <f>L26/D26</f>
        <v>0.25327927778514159</v>
      </c>
      <c r="O26" s="13">
        <v>25</v>
      </c>
      <c r="P26" s="12" t="s">
        <v>56</v>
      </c>
      <c r="Q26" s="10" t="s">
        <v>57</v>
      </c>
    </row>
    <row r="27" spans="1:17" s="3" customFormat="1">
      <c r="A27" s="5"/>
      <c r="B27" s="12" t="s">
        <v>92</v>
      </c>
      <c r="C27" s="17" t="s">
        <v>93</v>
      </c>
      <c r="D27" s="17"/>
      <c r="E27" s="17"/>
      <c r="F27" s="21"/>
      <c r="G27" s="21"/>
      <c r="H27" s="21">
        <v>8533800</v>
      </c>
      <c r="I27" s="21"/>
      <c r="J27" s="21"/>
      <c r="K27" s="22"/>
      <c r="L27" s="31">
        <f t="shared" si="2"/>
        <v>8533800</v>
      </c>
      <c r="M27" s="13"/>
      <c r="N27" s="13"/>
      <c r="O27" s="13"/>
      <c r="P27" s="12"/>
      <c r="Q27" s="10"/>
    </row>
    <row r="28" spans="1:17" s="3" customFormat="1" ht="71.25">
      <c r="A28" s="5">
        <v>7</v>
      </c>
      <c r="B28" s="12" t="s">
        <v>30</v>
      </c>
      <c r="C28" s="12"/>
      <c r="D28" s="17">
        <v>1961799576</v>
      </c>
      <c r="E28" s="17">
        <v>1961799576</v>
      </c>
      <c r="F28" s="21">
        <v>1754801818</v>
      </c>
      <c r="G28" s="21">
        <f t="shared" si="0"/>
        <v>0</v>
      </c>
      <c r="H28" s="21">
        <v>1754801818</v>
      </c>
      <c r="I28" s="21">
        <v>0</v>
      </c>
      <c r="J28" s="21">
        <f t="shared" si="1"/>
        <v>0</v>
      </c>
      <c r="K28" s="22">
        <v>0</v>
      </c>
      <c r="L28" s="13">
        <f t="shared" si="2"/>
        <v>1754801818</v>
      </c>
      <c r="M28" s="13">
        <f>D28-E28</f>
        <v>0</v>
      </c>
      <c r="N28" s="13">
        <f>L28/D28</f>
        <v>0.89448577697113341</v>
      </c>
      <c r="O28" s="13">
        <v>100</v>
      </c>
      <c r="P28" s="12" t="s">
        <v>45</v>
      </c>
      <c r="Q28" s="10"/>
    </row>
    <row r="29" spans="1:17" s="3" customFormat="1" ht="28.5">
      <c r="A29" s="5"/>
      <c r="B29" s="12" t="s">
        <v>94</v>
      </c>
      <c r="C29" s="12" t="s">
        <v>97</v>
      </c>
      <c r="D29" s="26">
        <v>151074000</v>
      </c>
      <c r="E29" s="17"/>
      <c r="F29" s="21"/>
      <c r="G29" s="21"/>
      <c r="H29" s="27">
        <v>149448750</v>
      </c>
      <c r="I29" s="21"/>
      <c r="J29" s="21"/>
      <c r="K29" s="22"/>
      <c r="L29" s="30">
        <v>149448750</v>
      </c>
      <c r="M29" s="13"/>
      <c r="N29" s="13"/>
      <c r="O29" s="13"/>
      <c r="P29" s="12"/>
      <c r="Q29" s="10"/>
    </row>
    <row r="30" spans="1:17" s="3" customFormat="1" ht="28.5">
      <c r="A30" s="5"/>
      <c r="B30" s="12" t="s">
        <v>95</v>
      </c>
      <c r="C30" s="12" t="s">
        <v>96</v>
      </c>
      <c r="D30" s="26">
        <v>1810725576</v>
      </c>
      <c r="E30" s="17"/>
      <c r="F30" s="21"/>
      <c r="G30" s="21"/>
      <c r="H30" s="27">
        <v>1605353068</v>
      </c>
      <c r="I30" s="21"/>
      <c r="J30" s="21"/>
      <c r="K30" s="22"/>
      <c r="L30" s="30">
        <v>1605353068</v>
      </c>
      <c r="M30" s="13"/>
      <c r="N30" s="13"/>
      <c r="O30" s="13"/>
      <c r="P30" s="12"/>
      <c r="Q30" s="10"/>
    </row>
    <row r="31" spans="1:17" s="3" customFormat="1" ht="71.25">
      <c r="A31" s="5">
        <v>8</v>
      </c>
      <c r="B31" s="12" t="s">
        <v>31</v>
      </c>
      <c r="C31" s="12"/>
      <c r="D31" s="17">
        <v>2539020</v>
      </c>
      <c r="E31" s="17">
        <v>2539020</v>
      </c>
      <c r="F31" s="21">
        <v>0</v>
      </c>
      <c r="G31" s="21">
        <f t="shared" si="0"/>
        <v>0</v>
      </c>
      <c r="H31" s="21">
        <v>0</v>
      </c>
      <c r="I31" s="21">
        <v>1700000</v>
      </c>
      <c r="J31" s="21">
        <f t="shared" si="1"/>
        <v>0</v>
      </c>
      <c r="K31" s="21">
        <v>1700000</v>
      </c>
      <c r="L31" s="13">
        <f t="shared" si="2"/>
        <v>1700000</v>
      </c>
      <c r="M31" s="13">
        <f>D31-E31</f>
        <v>0</v>
      </c>
      <c r="N31" s="13">
        <f>L31/D31</f>
        <v>0.66954966876984034</v>
      </c>
      <c r="O31" s="13">
        <v>100</v>
      </c>
      <c r="P31" s="12" t="s">
        <v>45</v>
      </c>
      <c r="Q31" s="10"/>
    </row>
    <row r="32" spans="1:17" s="3" customFormat="1">
      <c r="A32" s="5"/>
      <c r="B32" s="12" t="s">
        <v>98</v>
      </c>
      <c r="C32" s="12" t="s">
        <v>100</v>
      </c>
      <c r="D32" s="17">
        <v>1980000</v>
      </c>
      <c r="E32" s="17"/>
      <c r="F32" s="21"/>
      <c r="G32" s="21"/>
      <c r="H32" s="21"/>
      <c r="I32" s="27">
        <v>1400000</v>
      </c>
      <c r="J32" s="21"/>
      <c r="K32" s="21"/>
      <c r="L32" s="31">
        <v>1400000</v>
      </c>
      <c r="M32" s="13"/>
      <c r="N32" s="13"/>
      <c r="O32" s="13"/>
      <c r="P32" s="12"/>
      <c r="Q32" s="10"/>
    </row>
    <row r="33" spans="1:17" s="3" customFormat="1" ht="28.5">
      <c r="A33" s="5"/>
      <c r="B33" s="12" t="s">
        <v>99</v>
      </c>
      <c r="C33" s="12" t="s">
        <v>101</v>
      </c>
      <c r="D33" s="17">
        <v>559020</v>
      </c>
      <c r="E33" s="17"/>
      <c r="F33" s="21"/>
      <c r="G33" s="21"/>
      <c r="H33" s="21"/>
      <c r="I33" s="27">
        <v>300000</v>
      </c>
      <c r="J33" s="21"/>
      <c r="K33" s="21"/>
      <c r="L33" s="31">
        <v>300000</v>
      </c>
      <c r="M33" s="13"/>
      <c r="N33" s="13"/>
      <c r="O33" s="13"/>
      <c r="P33" s="12"/>
      <c r="Q33" s="10"/>
    </row>
    <row r="34" spans="1:17" s="3" customFormat="1" ht="142.5">
      <c r="A34" s="5">
        <v>9</v>
      </c>
      <c r="B34" s="12" t="s">
        <v>32</v>
      </c>
      <c r="C34" s="12" t="s">
        <v>102</v>
      </c>
      <c r="D34" s="17">
        <v>172526640</v>
      </c>
      <c r="E34" s="17">
        <v>172526640</v>
      </c>
      <c r="F34" s="21">
        <v>0</v>
      </c>
      <c r="G34" s="27">
        <f t="shared" si="0"/>
        <v>-13860000</v>
      </c>
      <c r="H34" s="27">
        <v>13860000</v>
      </c>
      <c r="I34" s="21">
        <v>0</v>
      </c>
      <c r="J34" s="21">
        <f t="shared" si="1"/>
        <v>0</v>
      </c>
      <c r="K34" s="22">
        <v>0</v>
      </c>
      <c r="L34" s="13"/>
      <c r="M34" s="13">
        <f>D34-E34</f>
        <v>0</v>
      </c>
      <c r="N34" s="13">
        <f>L34/D34</f>
        <v>0</v>
      </c>
      <c r="O34" s="13">
        <v>3</v>
      </c>
      <c r="P34" s="12" t="s">
        <v>54</v>
      </c>
      <c r="Q34" s="10" t="s">
        <v>55</v>
      </c>
    </row>
    <row r="35" spans="1:17" s="3" customFormat="1" ht="136.5" customHeight="1">
      <c r="A35" s="5">
        <v>10</v>
      </c>
      <c r="B35" s="12" t="s">
        <v>33</v>
      </c>
      <c r="C35" s="12"/>
      <c r="D35" s="17">
        <v>155488960</v>
      </c>
      <c r="E35" s="17">
        <v>155488960</v>
      </c>
      <c r="F35" s="21">
        <v>0</v>
      </c>
      <c r="G35" s="21">
        <f t="shared" si="0"/>
        <v>0</v>
      </c>
      <c r="H35" s="21">
        <v>0</v>
      </c>
      <c r="I35" s="21">
        <v>16205189</v>
      </c>
      <c r="J35" s="21">
        <f t="shared" si="1"/>
        <v>-7272080</v>
      </c>
      <c r="K35" s="21">
        <v>23477269</v>
      </c>
      <c r="L35" s="13">
        <f t="shared" si="2"/>
        <v>23477269</v>
      </c>
      <c r="M35" s="13">
        <f>D35-E35</f>
        <v>0</v>
      </c>
      <c r="N35" s="13">
        <f>L35/D35</f>
        <v>0.15098994166531179</v>
      </c>
      <c r="O35" s="13">
        <v>10</v>
      </c>
      <c r="P35" s="12" t="s">
        <v>53</v>
      </c>
      <c r="Q35" s="10"/>
    </row>
    <row r="36" spans="1:17" s="3" customFormat="1" ht="42.75" customHeight="1">
      <c r="A36" s="5"/>
      <c r="B36" s="12" t="s">
        <v>103</v>
      </c>
      <c r="C36" s="12" t="s">
        <v>106</v>
      </c>
      <c r="D36" s="26">
        <v>38976960</v>
      </c>
      <c r="E36" s="17"/>
      <c r="F36" s="21"/>
      <c r="G36" s="21"/>
      <c r="H36" s="21"/>
      <c r="I36" s="21"/>
      <c r="J36" s="21"/>
      <c r="K36" s="27">
        <v>13977260</v>
      </c>
      <c r="L36" s="13"/>
      <c r="M36" s="13"/>
      <c r="N36" s="13"/>
      <c r="O36" s="13"/>
      <c r="P36" s="12"/>
      <c r="Q36" s="10"/>
    </row>
    <row r="37" spans="1:17" s="3" customFormat="1" ht="25.5" customHeight="1">
      <c r="A37" s="5"/>
      <c r="B37" s="12" t="s">
        <v>104</v>
      </c>
      <c r="C37" s="12" t="s">
        <v>107</v>
      </c>
      <c r="D37" s="26">
        <v>46464000</v>
      </c>
      <c r="E37" s="17"/>
      <c r="F37" s="21"/>
      <c r="G37" s="21"/>
      <c r="H37" s="21"/>
      <c r="I37" s="21"/>
      <c r="J37" s="21"/>
      <c r="K37" s="27">
        <v>8500000</v>
      </c>
      <c r="L37" s="13"/>
      <c r="M37" s="13"/>
      <c r="N37" s="13"/>
      <c r="O37" s="13"/>
      <c r="P37" s="12"/>
      <c r="Q37" s="10"/>
    </row>
    <row r="38" spans="1:17" s="3" customFormat="1" ht="32.25" customHeight="1">
      <c r="A38" s="5"/>
      <c r="B38" s="12" t="s">
        <v>105</v>
      </c>
      <c r="C38" s="12" t="s">
        <v>108</v>
      </c>
      <c r="D38" s="26">
        <v>70048000</v>
      </c>
      <c r="E38" s="17"/>
      <c r="F38" s="21"/>
      <c r="G38" s="21"/>
      <c r="H38" s="21"/>
      <c r="I38" s="21"/>
      <c r="J38" s="21"/>
      <c r="K38" s="27">
        <v>1000000</v>
      </c>
      <c r="L38" s="13"/>
      <c r="M38" s="13"/>
      <c r="N38" s="13"/>
      <c r="O38" s="13"/>
      <c r="P38" s="12"/>
      <c r="Q38" s="10"/>
    </row>
    <row r="39" spans="1:17" s="3" customFormat="1" ht="71.25">
      <c r="A39" s="5">
        <v>11</v>
      </c>
      <c r="B39" s="12" t="s">
        <v>34</v>
      </c>
      <c r="C39" s="12"/>
      <c r="D39" s="17">
        <v>68695200</v>
      </c>
      <c r="E39" s="17">
        <v>68695200</v>
      </c>
      <c r="F39" s="21">
        <v>34347600</v>
      </c>
      <c r="G39" s="21">
        <f t="shared" si="0"/>
        <v>0</v>
      </c>
      <c r="H39" s="21">
        <v>34347600</v>
      </c>
      <c r="I39" s="21">
        <v>0</v>
      </c>
      <c r="J39" s="21">
        <f t="shared" si="1"/>
        <v>0</v>
      </c>
      <c r="K39" s="22">
        <v>0</v>
      </c>
      <c r="L39" s="13">
        <f t="shared" si="2"/>
        <v>34347600</v>
      </c>
      <c r="M39" s="13">
        <f>D39-E39</f>
        <v>0</v>
      </c>
      <c r="N39" s="13">
        <f>L39/D39</f>
        <v>0.5</v>
      </c>
      <c r="O39" s="13">
        <v>50</v>
      </c>
      <c r="P39" s="12" t="s">
        <v>65</v>
      </c>
      <c r="Q39" s="10"/>
    </row>
    <row r="40" spans="1:17" s="3" customFormat="1" ht="21.75" customHeight="1">
      <c r="A40" s="5"/>
      <c r="B40" s="12" t="s">
        <v>109</v>
      </c>
      <c r="C40" s="12" t="s">
        <v>111</v>
      </c>
      <c r="D40" s="26">
        <v>55843200</v>
      </c>
      <c r="E40" s="17"/>
      <c r="F40" s="21"/>
      <c r="G40" s="21"/>
      <c r="H40" s="27">
        <v>27921600</v>
      </c>
      <c r="I40" s="21"/>
      <c r="J40" s="21"/>
      <c r="K40" s="22"/>
      <c r="L40" s="31">
        <v>27921600</v>
      </c>
      <c r="M40" s="13"/>
      <c r="N40" s="13"/>
      <c r="O40" s="13"/>
      <c r="P40" s="12"/>
      <c r="Q40" s="10"/>
    </row>
    <row r="41" spans="1:17" s="3" customFormat="1" ht="30.75" customHeight="1">
      <c r="A41" s="5"/>
      <c r="B41" s="12" t="s">
        <v>110</v>
      </c>
      <c r="C41" s="12" t="s">
        <v>112</v>
      </c>
      <c r="D41" s="26">
        <v>12852000</v>
      </c>
      <c r="E41" s="17"/>
      <c r="F41" s="21"/>
      <c r="G41" s="21"/>
      <c r="H41" s="27">
        <v>6426000</v>
      </c>
      <c r="I41" s="21"/>
      <c r="J41" s="21"/>
      <c r="K41" s="22"/>
      <c r="L41" s="31">
        <v>6426000</v>
      </c>
      <c r="M41" s="13"/>
      <c r="N41" s="13"/>
      <c r="O41" s="13"/>
      <c r="P41" s="12"/>
      <c r="Q41" s="10"/>
    </row>
    <row r="42" spans="1:17" s="3" customFormat="1" ht="57">
      <c r="A42" s="5">
        <v>12</v>
      </c>
      <c r="B42" s="12" t="s">
        <v>35</v>
      </c>
      <c r="C42" s="12" t="s">
        <v>113</v>
      </c>
      <c r="D42" s="17">
        <v>7080480</v>
      </c>
      <c r="E42" s="17">
        <v>7080480</v>
      </c>
      <c r="F42" s="21">
        <v>0</v>
      </c>
      <c r="G42" s="21">
        <f t="shared" si="0"/>
        <v>0</v>
      </c>
      <c r="H42" s="21">
        <v>0</v>
      </c>
      <c r="I42" s="21">
        <v>0</v>
      </c>
      <c r="J42" s="21">
        <f t="shared" si="1"/>
        <v>0</v>
      </c>
      <c r="K42" s="22">
        <v>0</v>
      </c>
      <c r="L42" s="13">
        <f t="shared" si="2"/>
        <v>0</v>
      </c>
      <c r="M42" s="13">
        <f>D42-E42</f>
        <v>0</v>
      </c>
      <c r="N42" s="13">
        <f>L42/D42</f>
        <v>0</v>
      </c>
      <c r="O42" s="13">
        <v>0</v>
      </c>
      <c r="P42" s="12" t="s">
        <v>46</v>
      </c>
      <c r="Q42" s="10"/>
    </row>
    <row r="43" spans="1:17" s="3" customFormat="1" ht="135.75" customHeight="1">
      <c r="A43" s="5">
        <v>13</v>
      </c>
      <c r="B43" s="12" t="s">
        <v>36</v>
      </c>
      <c r="C43" s="12" t="s">
        <v>114</v>
      </c>
      <c r="D43" s="17">
        <v>39156645</v>
      </c>
      <c r="E43" s="17">
        <v>39156645</v>
      </c>
      <c r="F43" s="21">
        <v>0</v>
      </c>
      <c r="G43" s="21">
        <f t="shared" si="0"/>
        <v>0</v>
      </c>
      <c r="H43" s="21">
        <v>0</v>
      </c>
      <c r="I43" s="21">
        <v>0</v>
      </c>
      <c r="J43" s="21">
        <f t="shared" si="1"/>
        <v>0</v>
      </c>
      <c r="K43" s="22">
        <v>0</v>
      </c>
      <c r="L43" s="13">
        <f t="shared" si="2"/>
        <v>0</v>
      </c>
      <c r="M43" s="13">
        <f>D43-E43</f>
        <v>0</v>
      </c>
      <c r="N43" s="13">
        <f>L43/D43</f>
        <v>0</v>
      </c>
      <c r="O43" s="13">
        <v>0</v>
      </c>
      <c r="P43" s="12"/>
      <c r="Q43" s="12" t="s">
        <v>52</v>
      </c>
    </row>
    <row r="44" spans="1:17" s="3" customFormat="1" ht="119.25" customHeight="1">
      <c r="A44" s="5">
        <v>14</v>
      </c>
      <c r="B44" s="12" t="s">
        <v>37</v>
      </c>
      <c r="C44" s="12"/>
      <c r="D44" s="17">
        <v>713270362</v>
      </c>
      <c r="E44" s="17">
        <v>713270362</v>
      </c>
      <c r="F44" s="21">
        <v>516567000</v>
      </c>
      <c r="G44" s="21">
        <f t="shared" si="0"/>
        <v>0</v>
      </c>
      <c r="H44" s="21">
        <v>516567000</v>
      </c>
      <c r="I44" s="21">
        <v>8360000</v>
      </c>
      <c r="J44" s="21">
        <f t="shared" si="1"/>
        <v>0</v>
      </c>
      <c r="K44" s="21">
        <v>8360000</v>
      </c>
      <c r="L44" s="13">
        <f t="shared" si="2"/>
        <v>524927000</v>
      </c>
      <c r="M44" s="13">
        <f>D44-E44</f>
        <v>0</v>
      </c>
      <c r="N44" s="13">
        <f>L44/D44</f>
        <v>0.73594393930530366</v>
      </c>
      <c r="O44" s="13">
        <v>85</v>
      </c>
      <c r="P44" s="12" t="s">
        <v>50</v>
      </c>
      <c r="Q44" s="10" t="s">
        <v>51</v>
      </c>
    </row>
    <row r="45" spans="1:17" s="3" customFormat="1" ht="114">
      <c r="A45" s="5">
        <v>15</v>
      </c>
      <c r="B45" s="12" t="s">
        <v>38</v>
      </c>
      <c r="C45" s="12"/>
      <c r="D45" s="17">
        <v>138352206</v>
      </c>
      <c r="E45" s="17">
        <v>138352206</v>
      </c>
      <c r="F45" s="21">
        <v>84442085</v>
      </c>
      <c r="G45" s="21">
        <f t="shared" si="0"/>
        <v>-11128341</v>
      </c>
      <c r="H45" s="21">
        <v>95570426</v>
      </c>
      <c r="I45" s="21">
        <v>0</v>
      </c>
      <c r="J45" s="21">
        <f t="shared" si="1"/>
        <v>0</v>
      </c>
      <c r="K45" s="22">
        <v>0</v>
      </c>
      <c r="L45" s="13">
        <f t="shared" si="2"/>
        <v>95570426</v>
      </c>
      <c r="M45" s="13">
        <f>D45-E45</f>
        <v>0</v>
      </c>
      <c r="N45" s="13">
        <f>L45/D45</f>
        <v>0.69077630753498787</v>
      </c>
      <c r="O45" s="13">
        <v>69</v>
      </c>
      <c r="P45" s="12" t="s">
        <v>44</v>
      </c>
      <c r="Q45" s="10"/>
    </row>
    <row r="46" spans="1:17" s="3" customFormat="1" ht="71.25">
      <c r="A46" s="5">
        <v>16</v>
      </c>
      <c r="B46" s="12" t="s">
        <v>39</v>
      </c>
      <c r="C46" s="12"/>
      <c r="D46" s="17">
        <v>1314105067</v>
      </c>
      <c r="E46" s="17">
        <v>1314105067</v>
      </c>
      <c r="F46" s="21">
        <v>0</v>
      </c>
      <c r="G46" s="21">
        <f t="shared" si="0"/>
        <v>0</v>
      </c>
      <c r="H46" s="21">
        <v>0</v>
      </c>
      <c r="I46" s="21">
        <v>0</v>
      </c>
      <c r="J46" s="21">
        <f t="shared" si="1"/>
        <v>0</v>
      </c>
      <c r="K46" s="22">
        <v>0</v>
      </c>
      <c r="L46" s="13">
        <f>H46+K46</f>
        <v>0</v>
      </c>
      <c r="M46" s="13">
        <f>D46-E46</f>
        <v>0</v>
      </c>
      <c r="N46" s="13">
        <f>L46/D46</f>
        <v>0</v>
      </c>
      <c r="O46" s="13">
        <v>80</v>
      </c>
      <c r="P46" s="12" t="s">
        <v>46</v>
      </c>
      <c r="Q46" s="10"/>
    </row>
    <row r="47" spans="1:17" s="3" customFormat="1" ht="85.5">
      <c r="A47" s="5">
        <v>17</v>
      </c>
      <c r="B47" s="12" t="s">
        <v>40</v>
      </c>
      <c r="C47" s="12"/>
      <c r="D47" s="17">
        <v>16500000</v>
      </c>
      <c r="E47" s="17">
        <v>16500000</v>
      </c>
      <c r="F47" s="21">
        <v>0</v>
      </c>
      <c r="G47" s="21">
        <f t="shared" si="0"/>
        <v>0</v>
      </c>
      <c r="H47" s="21">
        <v>0</v>
      </c>
      <c r="I47" s="21">
        <v>10757472</v>
      </c>
      <c r="J47" s="21">
        <f t="shared" si="1"/>
        <v>0</v>
      </c>
      <c r="K47" s="22">
        <v>10757472</v>
      </c>
      <c r="L47" s="13">
        <f>H47+K47</f>
        <v>10757472</v>
      </c>
      <c r="M47" s="13">
        <f>D47-E47</f>
        <v>0</v>
      </c>
      <c r="N47" s="13">
        <f>L47/D47</f>
        <v>0.65196799999999999</v>
      </c>
      <c r="O47" s="13">
        <v>65</v>
      </c>
      <c r="P47" s="12"/>
      <c r="Q47" s="10"/>
    </row>
    <row r="48" spans="1:17" s="3" customFormat="1" ht="85.5">
      <c r="A48" s="5">
        <v>18</v>
      </c>
      <c r="B48" s="12" t="s">
        <v>41</v>
      </c>
      <c r="C48" s="12"/>
      <c r="D48" s="17">
        <v>5825660390</v>
      </c>
      <c r="E48" s="17">
        <v>5825660390</v>
      </c>
      <c r="F48" s="21">
        <v>0</v>
      </c>
      <c r="G48" s="21">
        <f t="shared" si="0"/>
        <v>0</v>
      </c>
      <c r="H48" s="21">
        <v>0</v>
      </c>
      <c r="I48" s="21">
        <v>0</v>
      </c>
      <c r="J48" s="21">
        <f t="shared" si="1"/>
        <v>0</v>
      </c>
      <c r="K48" s="22">
        <v>0</v>
      </c>
      <c r="L48" s="13">
        <f>H48+K48</f>
        <v>0</v>
      </c>
      <c r="M48" s="13">
        <f>D48-E48</f>
        <v>0</v>
      </c>
      <c r="N48" s="13">
        <f>L48/D48</f>
        <v>0</v>
      </c>
      <c r="O48" s="13">
        <v>50</v>
      </c>
      <c r="P48" s="12" t="s">
        <v>46</v>
      </c>
      <c r="Q48" s="10" t="s">
        <v>49</v>
      </c>
    </row>
    <row r="49" spans="1:17" s="3" customFormat="1" ht="171">
      <c r="A49" s="5">
        <v>19</v>
      </c>
      <c r="B49" s="19" t="s">
        <v>42</v>
      </c>
      <c r="C49" s="19"/>
      <c r="D49" s="18">
        <v>0</v>
      </c>
      <c r="E49" s="18">
        <v>0</v>
      </c>
      <c r="F49" s="21">
        <v>0</v>
      </c>
      <c r="G49" s="21">
        <f t="shared" si="0"/>
        <v>0</v>
      </c>
      <c r="H49" s="21">
        <v>0</v>
      </c>
      <c r="I49" s="21">
        <v>0</v>
      </c>
      <c r="J49" s="21">
        <f t="shared" si="1"/>
        <v>0</v>
      </c>
      <c r="K49" s="22">
        <v>0</v>
      </c>
      <c r="L49" s="13">
        <v>0</v>
      </c>
      <c r="M49" s="13">
        <v>0</v>
      </c>
      <c r="N49" s="13" t="e">
        <f>L49/D49</f>
        <v>#DIV/0!</v>
      </c>
      <c r="O49" s="13"/>
      <c r="P49" s="19" t="s">
        <v>47</v>
      </c>
      <c r="Q49" s="10" t="s">
        <v>48</v>
      </c>
    </row>
    <row r="50" spans="1:17" ht="15" thickBot="1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7" ht="15" thickBot="1">
      <c r="A51" s="7"/>
      <c r="B51" s="8">
        <f>COUNTA(B8:B49)</f>
        <v>42</v>
      </c>
      <c r="C51" s="8"/>
      <c r="D51" s="15">
        <f t="shared" ref="D51:M51" si="5">SUM(D8:D49)</f>
        <v>26803571022</v>
      </c>
      <c r="E51" s="15">
        <f t="shared" si="5"/>
        <v>17536920027</v>
      </c>
      <c r="F51" s="15">
        <f t="shared" si="5"/>
        <v>3107313351</v>
      </c>
      <c r="G51" s="15">
        <f t="shared" si="5"/>
        <v>-121543902</v>
      </c>
      <c r="H51" s="15">
        <f t="shared" si="5"/>
        <v>5833023814</v>
      </c>
      <c r="I51" s="15">
        <f t="shared" si="5"/>
        <v>43497061</v>
      </c>
      <c r="J51" s="15">
        <f t="shared" si="5"/>
        <v>-7835080</v>
      </c>
      <c r="K51" s="15">
        <f t="shared" si="5"/>
        <v>73109401</v>
      </c>
      <c r="L51" s="15">
        <f t="shared" si="5"/>
        <v>5870495955</v>
      </c>
      <c r="M51" s="15">
        <f t="shared" si="5"/>
        <v>639300</v>
      </c>
      <c r="N51" s="15">
        <f>L51/D51</f>
        <v>0.21901917286251069</v>
      </c>
      <c r="O51" s="15"/>
      <c r="P51" s="8"/>
      <c r="Q51" s="9"/>
    </row>
    <row r="52" spans="1:17">
      <c r="F52" s="23"/>
      <c r="H52" s="24"/>
    </row>
    <row r="53" spans="1:17">
      <c r="K53" s="24"/>
      <c r="P53" s="16" t="s">
        <v>23</v>
      </c>
    </row>
    <row r="54" spans="1:17">
      <c r="P54" s="16"/>
    </row>
    <row r="55" spans="1:17">
      <c r="P55" s="16" t="s">
        <v>60</v>
      </c>
    </row>
    <row r="56" spans="1:17">
      <c r="P56" s="16" t="e">
        <f>#REF!</f>
        <v>#REF!</v>
      </c>
    </row>
    <row r="57" spans="1:17">
      <c r="P57" s="16" t="s">
        <v>22</v>
      </c>
    </row>
    <row r="58" spans="1:17">
      <c r="P58" s="16"/>
    </row>
    <row r="59" spans="1:17">
      <c r="P59" s="16"/>
    </row>
    <row r="60" spans="1:17">
      <c r="P60" s="16"/>
    </row>
    <row r="61" spans="1:17">
      <c r="P61" s="16" t="s">
        <v>61</v>
      </c>
    </row>
    <row r="62" spans="1:17">
      <c r="P62" s="16" t="s">
        <v>62</v>
      </c>
    </row>
    <row r="64" spans="1:17">
      <c r="A64" s="1" t="s">
        <v>19</v>
      </c>
    </row>
    <row r="65" spans="1:1">
      <c r="A65" s="1" t="s">
        <v>20</v>
      </c>
    </row>
  </sheetData>
  <mergeCells count="17">
    <mergeCell ref="A1:Q1"/>
    <mergeCell ref="A2:Q2"/>
    <mergeCell ref="A3:Q3"/>
    <mergeCell ref="F6:H6"/>
    <mergeCell ref="N6:N7"/>
    <mergeCell ref="E6:E7"/>
    <mergeCell ref="D6:D7"/>
    <mergeCell ref="B6:B7"/>
    <mergeCell ref="Q6:Q7"/>
    <mergeCell ref="P6:P7"/>
    <mergeCell ref="O6:O7"/>
    <mergeCell ref="A5:B5"/>
    <mergeCell ref="A6:A7"/>
    <mergeCell ref="M6:M7"/>
    <mergeCell ref="C6:C7"/>
    <mergeCell ref="L6:L7"/>
    <mergeCell ref="I6:K6"/>
  </mergeCells>
  <printOptions horizontalCentered="1"/>
  <pageMargins left="0.25" right="0.25" top="0.75" bottom="0.75" header="0.3" footer="0.3"/>
  <pageSetup paperSize="9" scale="5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Anggaran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JAGALAH KESEHATAN</cp:lastModifiedBy>
  <cp:lastPrinted>2017-10-06T04:43:42Z</cp:lastPrinted>
  <dcterms:created xsi:type="dcterms:W3CDTF">2016-05-26T01:17:38Z</dcterms:created>
  <dcterms:modified xsi:type="dcterms:W3CDTF">2017-10-16T09:20:52Z</dcterms:modified>
</cp:coreProperties>
</file>